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nmeer\AppData\Local\Microsoft\Windows\INetCache\Content.Outlook\0YAQ140V\"/>
    </mc:Choice>
  </mc:AlternateContent>
  <xr:revisionPtr revIDLastSave="0" documentId="8_{5250425A-63AB-49AA-86C3-D2F03BBE64DB}" xr6:coauthVersionLast="47" xr6:coauthVersionMax="47" xr10:uidLastSave="{00000000-0000-0000-0000-000000000000}"/>
  <bookViews>
    <workbookView xWindow="-108" yWindow="-108" windowWidth="23256" windowHeight="12576" xr2:uid="{18E3561F-4E6F-3747-A571-0FE319EAAB06}"/>
  </bookViews>
  <sheets>
    <sheet name="1.Aanvraag" sheetId="4" r:id="rId1"/>
    <sheet name="2.Overzicht_maatregelen" sheetId="2" r:id="rId2"/>
    <sheet name="Blad1" sheetId="3" state="hidden" r:id="rId3"/>
    <sheet name="Calculator - Fluvius" sheetId="1" r:id="rId4"/>
  </sheets>
  <definedNames>
    <definedName name="Tbl_entiteit">Tabel7[Kolom1]</definedName>
    <definedName name="Tbl_ingrepen">LST_Ingrepen[Ingreep]</definedName>
    <definedName name="Tbl_janee">Tbl[Kolom1]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4" l="1"/>
  <c r="B56" i="4"/>
  <c r="E6" i="2"/>
  <c r="E7" i="2"/>
  <c r="E8" i="2"/>
  <c r="E9" i="2"/>
  <c r="E10" i="2"/>
  <c r="E11" i="2"/>
  <c r="E12" i="2"/>
  <c r="E13" i="2"/>
  <c r="E14" i="2"/>
  <c r="E15" i="2"/>
  <c r="E16" i="2"/>
  <c r="E17" i="2"/>
  <c r="E99" i="4"/>
  <c r="B57" i="4"/>
  <c r="F57" i="4"/>
  <c r="F56" i="4"/>
  <c r="B54" i="4"/>
  <c r="F54" i="4"/>
  <c r="F55" i="4"/>
  <c r="F58" i="4" l="1"/>
  <c r="F69" i="4"/>
  <c r="F71" i="4" l="1"/>
  <c r="F73" i="4" l="1"/>
  <c r="F79" i="4"/>
  <c r="F81" i="4" s="1"/>
</calcChain>
</file>

<file path=xl/sharedStrings.xml><?xml version="1.0" encoding="utf-8"?>
<sst xmlns="http://schemas.openxmlformats.org/spreadsheetml/2006/main" count="165" uniqueCount="133">
  <si>
    <t>0.</t>
  </si>
  <si>
    <t>Instructies</t>
  </si>
  <si>
    <t>a</t>
  </si>
  <si>
    <t>Dit aanvraagformulier bevat 2 sheets. Vul deze volledig in</t>
  </si>
  <si>
    <t>b</t>
  </si>
  <si>
    <t>Geef enkel de gevraagde info</t>
  </si>
  <si>
    <t>c</t>
  </si>
  <si>
    <t>Verzamel de gevraagde bijlagen</t>
  </si>
  <si>
    <t>d</t>
  </si>
  <si>
    <t>Sommige gegevens worden automatisch ingevuld en kunnen niet</t>
  </si>
  <si>
    <t>e</t>
  </si>
  <si>
    <t>worden gewijzigd</t>
  </si>
  <si>
    <t>f</t>
  </si>
  <si>
    <t>De gemandateerde(n) ondertekenen digitaal onder punt 4 de aanvraag</t>
  </si>
  <si>
    <r>
      <t xml:space="preserve">dit kan in excel via de toepassing </t>
    </r>
    <r>
      <rPr>
        <i/>
        <sz val="12"/>
        <color theme="1"/>
        <rFont val="Calibri"/>
        <family val="2"/>
        <scheme val="minor"/>
      </rPr>
      <t>Invoegen &gt;&gt;&gt; Handtekeningregel</t>
    </r>
  </si>
  <si>
    <t>g</t>
  </si>
  <si>
    <t>Verstuur deze ondertekende excel inclusief de bijlagen naar:</t>
  </si>
  <si>
    <t>infrastructuur@sport.vlaanderen</t>
  </si>
  <si>
    <t>h</t>
  </si>
  <si>
    <t>De deadline om in te dienen is 13/10/2023</t>
  </si>
  <si>
    <t>1.</t>
  </si>
  <si>
    <t>Identificatie van de aanvrager</t>
  </si>
  <si>
    <t>Naam:</t>
  </si>
  <si>
    <t>Ondernemingsnummer:</t>
  </si>
  <si>
    <t>Maatschappelijk zetel:</t>
  </si>
  <si>
    <t>Juridisch statuut:</t>
  </si>
  <si>
    <t>Rekeningnummer:</t>
  </si>
  <si>
    <t>BTW-aftrekbaar:</t>
  </si>
  <si>
    <t>Naam contactpersoon 1:</t>
  </si>
  <si>
    <t>E-mail contactpersoon 1:</t>
  </si>
  <si>
    <t>Naam contactpersoon 2:</t>
  </si>
  <si>
    <t>E-mail contactpersoon 2:</t>
  </si>
  <si>
    <t>2.</t>
  </si>
  <si>
    <t>Gegevens van het zwembad</t>
  </si>
  <si>
    <t>Is er minimaal één 25m zwembad:</t>
  </si>
  <si>
    <t>Exacte adres:</t>
  </si>
  <si>
    <t>Perceelnummer:</t>
  </si>
  <si>
    <t>Energiebesparende maatregelen</t>
  </si>
  <si>
    <r>
      <t xml:space="preserve">Vul in </t>
    </r>
    <r>
      <rPr>
        <i/>
        <sz val="12"/>
        <color theme="1"/>
        <rFont val="Calibri"/>
        <family val="2"/>
        <scheme val="minor"/>
      </rPr>
      <t>sheet 2. Overzicht maatregelen</t>
    </r>
    <r>
      <rPr>
        <sz val="12"/>
        <color theme="1"/>
        <rFont val="Calibri"/>
        <family val="2"/>
        <scheme val="minor"/>
      </rPr>
      <t xml:space="preserve"> de energiebesparende maatregelen</t>
    </r>
  </si>
  <si>
    <t xml:space="preserve">waarvoor je subsidies aanvraagt. Hieronder volgt een samenvatting van de </t>
  </si>
  <si>
    <t>ingevulde gegevens:</t>
  </si>
  <si>
    <t>Terugverdientijd</t>
  </si>
  <si>
    <t>Startdatum werken:</t>
  </si>
  <si>
    <t>Datum voorlopige oplevering:</t>
  </si>
  <si>
    <t>(Her)opening zwembad:</t>
  </si>
  <si>
    <t>3.</t>
  </si>
  <si>
    <t>Financiële haalbaarheid</t>
  </si>
  <si>
    <t>Investering:</t>
  </si>
  <si>
    <t>60% op investering</t>
  </si>
  <si>
    <t>Te financieren</t>
  </si>
  <si>
    <t>Inbreng subsidieaanvrager:</t>
  </si>
  <si>
    <t>Inbreng medefinanciers:</t>
  </si>
  <si>
    <t>Totale financiering</t>
  </si>
  <si>
    <t>Totale financiering %</t>
  </si>
  <si>
    <t xml:space="preserve">Voeg als bijlage de beslissingen/documenten toe die de eigen inbreng en inbreng </t>
  </si>
  <si>
    <t>van de medefinancier(s) aantonen.</t>
  </si>
  <si>
    <t>4.</t>
  </si>
  <si>
    <t>Handtekening(en)</t>
  </si>
  <si>
    <t>Ondergetekende(n) verklaart/verklaren op eer dat de informatie zoals meegedeeld in dit aanvraagformulier correct is en bevoegd is (zijn) om dit projectvoorstel in te dienen namens:</t>
  </si>
  <si>
    <t>Naam subsidieaanvrager:</t>
  </si>
  <si>
    <t xml:space="preserve">1. OVERZICHT VERBETERINGSWERKEN: </t>
  </si>
  <si>
    <t>VOEG ALS BIJLAGE DOCUMENTEN TOE DIE ONDERSTAANDE CIJFERS STAVEN: Documenten studiebureau, EPB-expert, rapport calculatie Fluvius, etc….</t>
  </si>
  <si>
    <t>Zonder staving worden de cijfers bij beoordeling geschrapt</t>
  </si>
  <si>
    <t>Ingreep</t>
  </si>
  <si>
    <t>Brandstof</t>
  </si>
  <si>
    <t>Reductie/jaar (m3,..)</t>
  </si>
  <si>
    <t>Eenheid reductie</t>
  </si>
  <si>
    <t>Investering (euro)</t>
  </si>
  <si>
    <t>Besparing kWh/jaar (kWh)*</t>
  </si>
  <si>
    <t>Besparing CO2/jaar (ton)</t>
  </si>
  <si>
    <t>Besparing energiefactuur (euro)</t>
  </si>
  <si>
    <t>Levensduur (jaar)</t>
  </si>
  <si>
    <t>Terugverdientijd (jaar)</t>
  </si>
  <si>
    <t>*Omzettingsfactoren per type brandstof naar kWh en emissiefactor (ton CO2/kWh) . Indien gemotiveerd via studies mogen factoren uit studie worden toegepast</t>
  </si>
  <si>
    <t>Omzettingsfactor</t>
  </si>
  <si>
    <t>Emissiefactor (ton CO2/kWh)</t>
  </si>
  <si>
    <t>Stookolie</t>
  </si>
  <si>
    <t>10,15 kWh/liter</t>
  </si>
  <si>
    <t>Hoogcalorisch gas</t>
  </si>
  <si>
    <t>11,51 kWh/m3</t>
  </si>
  <si>
    <t>Laagcalorisch gas</t>
  </si>
  <si>
    <t>10,26 kWh/m3</t>
  </si>
  <si>
    <t>Butaan</t>
  </si>
  <si>
    <t>7,62 kWh/liter</t>
  </si>
  <si>
    <t>Propaan</t>
  </si>
  <si>
    <t>6,7 kWh/liter</t>
  </si>
  <si>
    <t>LPG</t>
  </si>
  <si>
    <t>7,10 kWh/liter</t>
  </si>
  <si>
    <t>Dakisolatie</t>
  </si>
  <si>
    <t>Kolom1</t>
  </si>
  <si>
    <t>Eenheid</t>
  </si>
  <si>
    <t>Omzetting</t>
  </si>
  <si>
    <t>Kelderisolatie</t>
  </si>
  <si>
    <t>Ja</t>
  </si>
  <si>
    <t>Gemeente</t>
  </si>
  <si>
    <t>liter</t>
  </si>
  <si>
    <t>Vloerisolatie</t>
  </si>
  <si>
    <t>Nee</t>
  </si>
  <si>
    <t>Stad</t>
  </si>
  <si>
    <t>Hoogcalorisch aardgas</t>
  </si>
  <si>
    <t>m3</t>
  </si>
  <si>
    <t>Muurisolatie (extern)</t>
  </si>
  <si>
    <t>Autonooom gemeentebedrijf</t>
  </si>
  <si>
    <t>Laagcalorisch aardgas</t>
  </si>
  <si>
    <t>Spouwmuurisolatie</t>
  </si>
  <si>
    <t>Provincie</t>
  </si>
  <si>
    <t>Vervanging van enkel glas</t>
  </si>
  <si>
    <t>Autonoom Provinciebedrijf</t>
  </si>
  <si>
    <t>Vervanging van dubbel glas</t>
  </si>
  <si>
    <t>Vlaamse Gemeenschapscommissie</t>
  </si>
  <si>
    <t>Vervangen oude stookketel</t>
  </si>
  <si>
    <t>Publiek-Private Samenwerking</t>
  </si>
  <si>
    <t>Zonneboiler</t>
  </si>
  <si>
    <t>Optimalisatie stookplaats</t>
  </si>
  <si>
    <t>Geothermische warmtepomp</t>
  </si>
  <si>
    <t>Niet-geothermische warmtepomp</t>
  </si>
  <si>
    <t>2. FORFAITAIRE ENERGIEBESPARINGSFACTOR PER INGREEP (INDICATIEF)</t>
  </si>
  <si>
    <t>Calculator</t>
  </si>
  <si>
    <t>Grootte-orde besparing (kWh/jaar en kWh/m2.jaar)</t>
  </si>
  <si>
    <t>Fluvius calculator</t>
  </si>
  <si>
    <t>Voorbeeld: binnenisolatie van een niet-geïsoleerd hellend dak van 100m2 met 20cm minerale wol levert een besparing op van 144 kWh/m2.jaar, als de woning met gas wordt verwarmd</t>
  </si>
  <si>
    <t>Voorbeeld: isolatie van een niet-geïsoleerde kruipkelder van 100m2 met 20cm minerale wol levert een besparing op van 63 kWh/m2.jaar, als de woning met gas wordt verwarmd</t>
  </si>
  <si>
    <t>Voorbeeld: isolatie van een niet-geïsoleerde vloer van 100m2 met 20cm minerale wol levert een besparing op van 26 kWh/m2.jaar, als de woning met gas wordt verwarmd</t>
  </si>
  <si>
    <t>Voorbeeld: buitenisolatie van een niet-geïsoleerde buitenmuur van 100m2 met 20cm minerale wol levert een besparing op van 108 kWh/m2.jaar, als de woning met gas wordt verwarmd</t>
  </si>
  <si>
    <t>Voorbeeld: spouwisolatie van een niet-geïsoleerde buitenmuur van 100m2 met 20cm minerale wol levert een besparing op van 82 kWh/m2.jaar, als de woning met gas wordt verwarmd</t>
  </si>
  <si>
    <t>Voorbeeld: vervanging van 20m2 enkele beglazing door drievoudige beglazing levert een besparing op van 193 kWh/m2.jaar, als de woning met gas wordt verwarmd</t>
  </si>
  <si>
    <t>Voorbeeld: vervanging van 20m2 dubbele beglazing door drievoudige beglazing levert een besparing op van 29 kWh/m2.jaar, als de woning met gas wordt verwarmd</t>
  </si>
  <si>
    <t>Voorbeeld: vervanging van een oude stookketel op gas (&gt; 20 jaar, rendement van 65%) door een condensatieketel levert een besparing op van 6.316 kWh/jaar</t>
  </si>
  <si>
    <t>VEA calculator</t>
  </si>
  <si>
    <t>Energiebesparing: 500 kWh/m2.jaar voor een boiler van 4,8m2, afhankelijk van de dakoriëntatie</t>
  </si>
  <si>
    <t>Cijfers moeten gemotiveerd worden door een studiebureau of eigen data van de aanvrager</t>
  </si>
  <si>
    <t>Vervangen luchtgroepen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</si>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</sst>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m³/jaar&quot;;[Red]\-#,##0\ &quot;m³/jaar&quot;"/>
    <numFmt numFmtId="165" formatCode="#,##0\ &quot;euro&quot;;[Red]\-#,##0\ &quot;euro&quot;"/>
    <numFmt numFmtId="166" formatCode="#,##0\ &quot;kWh/jaar&quot;;[Red]\-#,##0\ &quot;kWh/jaar&quot;"/>
    <numFmt numFmtId="167" formatCode="#,##0\ &quot;ton/jaar&quot;;[Red]\-#,##0\ &quot;ton/jaar&quot;"/>
    <numFmt numFmtId="168" formatCode="#,##0\ &quot;jaar&quot;;;;"/>
    <numFmt numFmtId="169" formatCode="#,##0.00_ ;[Red]\-#,##0.00\ 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rgb="FF006FB7"/>
      <name val="FlandersArtSans-Medium"/>
    </font>
    <font>
      <b/>
      <sz val="11"/>
      <color rgb="FF39B4E8"/>
      <name val="FlandersArtSans-Medium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7" borderId="11" applyNumberFormat="0" applyFont="0" applyAlignment="0" applyProtection="0"/>
  </cellStyleXfs>
  <cellXfs count="77">
    <xf numFmtId="0" fontId="0" fillId="0" borderId="0" xfId="0"/>
    <xf numFmtId="0" fontId="3" fillId="0" borderId="0" xfId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8" fillId="5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9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167" fontId="0" fillId="5" borderId="0" xfId="0" applyNumberFormat="1" applyFill="1"/>
    <xf numFmtId="165" fontId="0" fillId="5" borderId="0" xfId="0" applyNumberFormat="1" applyFill="1"/>
    <xf numFmtId="166" fontId="0" fillId="5" borderId="0" xfId="0" applyNumberFormat="1" applyFill="1"/>
    <xf numFmtId="168" fontId="11" fillId="6" borderId="0" xfId="0" applyNumberFormat="1" applyFont="1" applyFill="1" applyAlignment="1">
      <alignment horizontal="right" vertical="center"/>
    </xf>
    <xf numFmtId="9" fontId="0" fillId="5" borderId="0" xfId="0" applyNumberFormat="1" applyFill="1"/>
    <xf numFmtId="165" fontId="0" fillId="5" borderId="2" xfId="0" applyNumberFormat="1" applyFill="1" applyBorder="1"/>
    <xf numFmtId="0" fontId="10" fillId="5" borderId="0" xfId="0" applyFont="1" applyFill="1"/>
    <xf numFmtId="9" fontId="0" fillId="5" borderId="0" xfId="2" applyFont="1" applyFill="1"/>
    <xf numFmtId="9" fontId="0" fillId="5" borderId="2" xfId="2" applyFont="1" applyFill="1" applyBorder="1"/>
    <xf numFmtId="0" fontId="3" fillId="5" borderId="0" xfId="1" applyFill="1"/>
    <xf numFmtId="0" fontId="0" fillId="5" borderId="0" xfId="0" applyFill="1" applyProtection="1">
      <protection locked="0"/>
    </xf>
    <xf numFmtId="0" fontId="10" fillId="5" borderId="0" xfId="0" applyFont="1" applyFill="1" applyProtection="1">
      <protection locked="0"/>
    </xf>
    <xf numFmtId="0" fontId="0" fillId="7" borderId="11" xfId="3" applyFont="1" applyProtection="1">
      <protection locked="0"/>
    </xf>
    <xf numFmtId="14" fontId="0" fillId="7" borderId="11" xfId="3" applyNumberFormat="1" applyFont="1" applyProtection="1">
      <protection locked="0"/>
    </xf>
    <xf numFmtId="165" fontId="0" fillId="7" borderId="11" xfId="3" applyNumberFormat="1" applyFont="1" applyProtection="1"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 vertical="center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8" borderId="3" xfId="0" applyNumberFormat="1" applyFill="1" applyBorder="1" applyAlignment="1" applyProtection="1">
      <alignment horizontal="center" vertical="center"/>
      <protection locked="0"/>
    </xf>
    <xf numFmtId="166" fontId="0" fillId="8" borderId="3" xfId="0" applyNumberFormat="1" applyFill="1" applyBorder="1" applyAlignment="1" applyProtection="1">
      <alignment horizontal="center" vertical="center"/>
      <protection locked="0"/>
    </xf>
    <xf numFmtId="167" fontId="0" fillId="8" borderId="3" xfId="0" applyNumberFormat="1" applyFill="1" applyBorder="1" applyAlignment="1" applyProtection="1">
      <alignment horizontal="center" vertical="center"/>
      <protection locked="0"/>
    </xf>
    <xf numFmtId="168" fontId="0" fillId="8" borderId="3" xfId="0" applyNumberFormat="1" applyFill="1" applyBorder="1" applyAlignment="1" applyProtection="1">
      <alignment horizontal="center" vertical="center"/>
      <protection locked="0"/>
    </xf>
    <xf numFmtId="165" fontId="0" fillId="8" borderId="2" xfId="0" applyNumberFormat="1" applyFill="1" applyBorder="1" applyAlignment="1" applyProtection="1">
      <alignment horizontal="center" vertical="center"/>
      <protection locked="0"/>
    </xf>
    <xf numFmtId="166" fontId="0" fillId="8" borderId="2" xfId="0" applyNumberFormat="1" applyFill="1" applyBorder="1" applyAlignment="1" applyProtection="1">
      <alignment horizontal="center" vertical="center"/>
      <protection locked="0"/>
    </xf>
    <xf numFmtId="167" fontId="0" fillId="8" borderId="2" xfId="0" applyNumberFormat="1" applyFill="1" applyBorder="1" applyAlignment="1" applyProtection="1">
      <alignment horizontal="center" vertical="center"/>
      <protection locked="0"/>
    </xf>
    <xf numFmtId="168" fontId="0" fillId="8" borderId="2" xfId="0" applyNumberFormat="1" applyFill="1" applyBorder="1" applyAlignment="1" applyProtection="1">
      <alignment horizontal="center" vertical="center"/>
      <protection locked="0"/>
    </xf>
    <xf numFmtId="165" fontId="0" fillId="8" borderId="4" xfId="0" applyNumberFormat="1" applyFill="1" applyBorder="1" applyAlignment="1" applyProtection="1">
      <alignment horizontal="center" vertical="center"/>
      <protection locked="0"/>
    </xf>
    <xf numFmtId="166" fontId="0" fillId="8" borderId="4" xfId="0" applyNumberFormat="1" applyFill="1" applyBorder="1" applyAlignment="1" applyProtection="1">
      <alignment horizontal="center" vertical="center"/>
      <protection locked="0"/>
    </xf>
    <xf numFmtId="167" fontId="0" fillId="8" borderId="4" xfId="0" applyNumberFormat="1" applyFill="1" applyBorder="1" applyAlignment="1" applyProtection="1">
      <alignment horizontal="center" vertical="center"/>
      <protection locked="0"/>
    </xf>
    <xf numFmtId="168" fontId="0" fillId="8" borderId="4" xfId="0" applyNumberFormat="1" applyFill="1" applyBorder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169" fontId="0" fillId="8" borderId="3" xfId="0" applyNumberFormat="1" applyFill="1" applyBorder="1" applyAlignment="1" applyProtection="1">
      <alignment horizontal="center" vertical="center"/>
      <protection locked="0"/>
    </xf>
    <xf numFmtId="169" fontId="0" fillId="8" borderId="2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 applyProtection="1">
      <alignment horizontal="center" vertical="center" wrapText="1"/>
      <protection locked="0"/>
    </xf>
    <xf numFmtId="169" fontId="0" fillId="8" borderId="4" xfId="0" applyNumberFormat="1" applyFill="1" applyBorder="1" applyAlignment="1" applyProtection="1">
      <alignment horizontal="center" vertical="center"/>
      <protection locked="0"/>
    </xf>
    <xf numFmtId="0" fontId="11" fillId="9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165" fontId="0" fillId="7" borderId="0" xfId="3" applyNumberFormat="1" applyFont="1" applyBorder="1" applyProtection="1">
      <protection locked="0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7" borderId="11" xfId="3" applyFont="1" applyAlignment="1" applyProtection="1">
      <protection locked="0"/>
    </xf>
    <xf numFmtId="0" fontId="4" fillId="5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4">
    <cellStyle name="Hyperlink" xfId="1" builtinId="8"/>
    <cellStyle name="Notitie" xfId="3" builtinId="10"/>
    <cellStyle name="Procent" xfId="2" builtinId="5"/>
    <cellStyle name="Standaard" xfId="0" builtinId="0"/>
  </cellStyles>
  <dxfs count="27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numFmt numFmtId="168" formatCode="#,##0\ &quot;jaar&quot;;;;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8" formatCode="#,##0\ &quot;jaar&quot;;;;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#,##0\ &quot;euro&quot;;[Red]\-#,##0\ &quot;euro&quot;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7" formatCode="#,##0\ &quot;ton/jaar&quot;;[Red]\-#,##0\ &quot;ton/jaar&quot;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6" formatCode="#,##0\ &quot;kWh/jaar&quot;;[Red]\-#,##0\ &quot;kWh/jaar&quot;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#,##0\ &quot;euro&quot;;[Red]\-#,##0\ &quot;euro&quot;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#,##0&quot; m³/jaar&quot;;[Red]\-#,##0\ &quot;m³/jaar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9" formatCode="#,##0.00_ ;[Red]\-#,##0.00\ 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10</xdr:row>
      <xdr:rowOff>19050</xdr:rowOff>
    </xdr:from>
    <xdr:to>
      <xdr:col>3</xdr:col>
      <xdr:colOff>114368</xdr:colOff>
      <xdr:row>12</xdr:row>
      <xdr:rowOff>167687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BBAD3A4-E603-8F7C-1029-0DD90C4CA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1266825"/>
          <a:ext cx="790643" cy="5410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40C78F-D039-4DF5-9E2A-B302F3B44F23}" name="Tbl_verbeteringswerken" displayName="Tbl_verbeteringswerken" ref="B5:K17" totalsRowShown="0" headerRowDxfId="26" dataDxfId="24" headerRowBorderDxfId="25" tableBorderDxfId="23">
  <tableColumns count="10">
    <tableColumn id="1" xr3:uid="{A0DB68C0-8C6C-4429-9C2E-0C2845C4E9E6}" name="Ingreep" dataDxfId="22"/>
    <tableColumn id="9" xr3:uid="{B78F6664-E48B-46CF-B20D-64271658661B}" name="Brandstof" dataDxfId="21"/>
    <tableColumn id="2" xr3:uid="{D5046E19-5429-4ABC-9BAA-1383B5B5D865}" name="Reductie/jaar (m3,..)" dataDxfId="20"/>
    <tableColumn id="10" xr3:uid="{7D6D87BA-4975-4C5D-8997-F7559D2D7C96}" name="Eenheid reductie" dataDxfId="19">
      <calculatedColumnFormula>IFERROR(INDEX(Tabel2[Eenheid],MATCH(Tbl_verbeteringswerken[[#This Row],[Brandstof]],Tabel2[Brandstof],0)),"")</calculatedColumnFormula>
    </tableColumn>
    <tableColumn id="3" xr3:uid="{34DCD18A-A972-4E0A-BCD8-80E9410B8785}" name="Investering (euro)" dataDxfId="18"/>
    <tableColumn id="4" xr3:uid="{C0DCBBFB-7A5F-4430-82F7-8B16B956E73C}" name="Besparing kWh/jaar (kWh)*" dataDxfId="17"/>
    <tableColumn id="5" xr3:uid="{6A9A5BCF-C579-4B8A-81B2-EC92F4A5B0B9}" name="Besparing CO2/jaar (ton)" dataDxfId="16"/>
    <tableColumn id="6" xr3:uid="{3A4AEDDE-CA01-4F39-B0C6-FEA02DDCA249}" name="Besparing energiefactuur (euro)" dataDxfId="15"/>
    <tableColumn id="8" xr3:uid="{3993A7A9-8A4B-4B35-844D-B37DCB07D2BC}" name="Levensduur (jaar)" dataDxfId="14"/>
    <tableColumn id="7" xr3:uid="{7601408F-CFBE-44B5-9B09-8F40F9E70163}" name="Terugverdientijd (jaar)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BBF1D5-BAF8-4EC5-910B-5DE97D009FD8}" name="Tbl_omzetting" displayName="Tbl_omzetting" ref="B20:D26" totalsRowShown="0" headerRowDxfId="12">
  <tableColumns count="3">
    <tableColumn id="1" xr3:uid="{9AD6C183-C9B8-42DB-83D2-A15F6A240607}" name="Brandstof" dataDxfId="11"/>
    <tableColumn id="2" xr3:uid="{18E16927-1DCA-4F50-8DAB-40F820181196}" name="Omzettingsfactor" dataDxfId="10"/>
    <tableColumn id="3" xr3:uid="{622EC266-7AA3-44C1-A52A-10299AC62B72}" name="Emissiefactor (ton CO2/kWh)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F0ADCE-6443-4238-8D14-97D4C150ECD6}" name="LST_Ingrepen" displayName="LST_Ingrepen" ref="C4:C18" totalsRowShown="0" headerRowDxfId="8" dataDxfId="6" headerRowBorderDxfId="7" tableBorderDxfId="5">
  <autoFilter ref="C4:C18" xr:uid="{BFF0ADCE-6443-4238-8D14-97D4C150ECD6}"/>
  <tableColumns count="1">
    <tableColumn id="1" xr3:uid="{7CBC07A9-823D-44B4-9C21-E062876CEA70}" name="Ingreep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7F5BA19-1AAB-4194-BA09-13F51447D27E}" name="Tbl" displayName="Tbl" ref="F5:F7" totalsRowShown="0">
  <autoFilter ref="F5:F7" xr:uid="{07F5BA19-1AAB-4194-BA09-13F51447D27E}"/>
  <tableColumns count="1">
    <tableColumn id="1" xr3:uid="{9CB148F3-737A-4224-BD6B-E303C8B5EB0E}" name="Kolom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F5FE36E-E298-4485-9EA8-FAE4D564D880}" name="Tabel7" displayName="Tabel7" ref="I5:I12" totalsRowShown="0">
  <autoFilter ref="I5:I12" xr:uid="{AF5FE36E-E298-4485-9EA8-FAE4D564D880}"/>
  <tableColumns count="1">
    <tableColumn id="1" xr3:uid="{DBFE4C77-2062-4929-8E9D-BF7EBD46B835}" name="Kolom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ECC7F0-14C9-4818-A413-25B382ADCCB5}" name="Tabel2" displayName="Tabel2" ref="N5:P11" totalsRowShown="0">
  <autoFilter ref="N5:P11" xr:uid="{B7ECC7F0-14C9-4818-A413-25B382ADCCB5}"/>
  <tableColumns count="3">
    <tableColumn id="1" xr3:uid="{238CCEA5-A550-4DB4-88EF-A77ACCFF008F}" name="Brandstof"/>
    <tableColumn id="2" xr3:uid="{D451E354-4BDF-4AF1-A175-8DC0C22C9F9E}" name="Eenheid"/>
    <tableColumn id="3" xr3:uid="{79D273D3-E72A-47B9-8A03-82AB68F86234}" name="Omzett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rastructuur@sport.vlaanderen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enoveren.fluvius.be/muurisolatie-berekenen-offline" TargetMode="External"/><Relationship Id="rId2" Type="http://schemas.openxmlformats.org/officeDocument/2006/relationships/hyperlink" Target="https://benoveren.fluvius.be/vloerisolatie-berekenen-offline" TargetMode="External"/><Relationship Id="rId1" Type="http://schemas.openxmlformats.org/officeDocument/2006/relationships/hyperlink" Target="https://benoveren.fluvius.be/dakisolatie-berekenen-offline" TargetMode="External"/><Relationship Id="rId6" Type="http://schemas.openxmlformats.org/officeDocument/2006/relationships/hyperlink" Target="https://apps.energiesparen.be/zonnekaart" TargetMode="External"/><Relationship Id="rId5" Type="http://schemas.openxmlformats.org/officeDocument/2006/relationships/hyperlink" Target="https://benoveren.fluvius.be/raamisolatie-berekenen-offline" TargetMode="External"/><Relationship Id="rId4" Type="http://schemas.openxmlformats.org/officeDocument/2006/relationships/hyperlink" Target="https://benoveren.fluvius.be/raamisolatie-berekenen-off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B426-0812-462A-9144-1453BA66A1AB}">
  <dimension ref="A1:H118"/>
  <sheetViews>
    <sheetView showGridLines="0" tabSelected="1" topLeftCell="A103" zoomScaleNormal="100" workbookViewId="0">
      <selection activeCell="F127" sqref="F127"/>
    </sheetView>
  </sheetViews>
  <sheetFormatPr defaultColWidth="8.69921875" defaultRowHeight="15.6" x14ac:dyDescent="0.3"/>
  <cols>
    <col min="1" max="4" width="8.69921875" style="3"/>
    <col min="5" max="5" width="10.19921875" style="3" bestFit="1" customWidth="1"/>
    <col min="6" max="6" width="15.69921875" style="3" bestFit="1" customWidth="1"/>
    <col min="7" max="16384" width="8.69921875" style="3"/>
  </cols>
  <sheetData>
    <row r="1" spans="1:7" ht="16.2" thickBot="1" x14ac:dyDescent="0.35">
      <c r="A1"/>
    </row>
    <row r="2" spans="1:7" ht="18.600000000000001" thickBot="1" x14ac:dyDescent="0.35">
      <c r="B2" s="10" t="s">
        <v>0</v>
      </c>
      <c r="C2" s="11" t="s">
        <v>1</v>
      </c>
      <c r="D2" s="11"/>
      <c r="E2" s="11"/>
      <c r="F2" s="11"/>
      <c r="G2" s="9"/>
    </row>
    <row r="4" spans="1:7" x14ac:dyDescent="0.3">
      <c r="B4" s="3" t="s">
        <v>2</v>
      </c>
      <c r="C4" s="3" t="s">
        <v>3</v>
      </c>
    </row>
    <row r="5" spans="1:7" x14ac:dyDescent="0.3">
      <c r="B5" s="3" t="s">
        <v>4</v>
      </c>
      <c r="C5" s="3" t="s">
        <v>5</v>
      </c>
    </row>
    <row r="6" spans="1:7" x14ac:dyDescent="0.3">
      <c r="B6" s="3" t="s">
        <v>6</v>
      </c>
      <c r="C6" s="3" t="s">
        <v>7</v>
      </c>
    </row>
    <row r="7" spans="1:7" x14ac:dyDescent="0.3">
      <c r="B7" s="3" t="s">
        <v>8</v>
      </c>
      <c r="C7" s="3" t="s">
        <v>9</v>
      </c>
    </row>
    <row r="8" spans="1:7" x14ac:dyDescent="0.3">
      <c r="B8" s="3" t="s">
        <v>10</v>
      </c>
      <c r="C8" s="3" t="s">
        <v>11</v>
      </c>
    </row>
    <row r="9" spans="1:7" x14ac:dyDescent="0.3">
      <c r="B9" s="3" t="s">
        <v>12</v>
      </c>
      <c r="C9" s="3" t="s">
        <v>13</v>
      </c>
    </row>
    <row r="10" spans="1:7" x14ac:dyDescent="0.3">
      <c r="C10" s="3" t="s">
        <v>14</v>
      </c>
    </row>
    <row r="14" spans="1:7" x14ac:dyDescent="0.3">
      <c r="B14" s="3" t="s">
        <v>15</v>
      </c>
      <c r="C14" s="3" t="s">
        <v>16</v>
      </c>
    </row>
    <row r="15" spans="1:7" x14ac:dyDescent="0.3">
      <c r="C15" s="23" t="s">
        <v>17</v>
      </c>
    </row>
    <row r="16" spans="1:7" ht="16.2" thickBot="1" x14ac:dyDescent="0.35">
      <c r="B16" s="3" t="s">
        <v>18</v>
      </c>
      <c r="C16" s="3" t="s">
        <v>19</v>
      </c>
    </row>
    <row r="17" spans="2:7" ht="16.2" thickBot="1" x14ac:dyDescent="0.35"/>
    <row r="18" spans="2:7" ht="18" customHeight="1" thickBot="1" x14ac:dyDescent="0.35">
      <c r="B18" s="10" t="s">
        <v>20</v>
      </c>
      <c r="C18" s="11" t="s">
        <v>21</v>
      </c>
      <c r="D18" s="11"/>
      <c r="E18" s="11"/>
      <c r="F18" s="11"/>
      <c r="G18" s="9"/>
    </row>
    <row r="20" spans="2:7" x14ac:dyDescent="0.3">
      <c r="B20" s="12" t="s">
        <v>22</v>
      </c>
      <c r="E20" s="73"/>
      <c r="F20" s="73"/>
      <c r="G20" s="73"/>
    </row>
    <row r="22" spans="2:7" x14ac:dyDescent="0.3">
      <c r="B22" s="12" t="s">
        <v>23</v>
      </c>
      <c r="E22" s="73"/>
      <c r="F22" s="73"/>
      <c r="G22" s="73"/>
    </row>
    <row r="24" spans="2:7" x14ac:dyDescent="0.3">
      <c r="B24" s="12" t="s">
        <v>24</v>
      </c>
      <c r="E24" s="73"/>
      <c r="F24" s="73"/>
      <c r="G24" s="73"/>
    </row>
    <row r="26" spans="2:7" x14ac:dyDescent="0.3">
      <c r="B26" s="12" t="s">
        <v>25</v>
      </c>
      <c r="E26" s="73"/>
      <c r="F26" s="73"/>
      <c r="G26" s="73"/>
    </row>
    <row r="28" spans="2:7" x14ac:dyDescent="0.3">
      <c r="B28" s="12" t="s">
        <v>26</v>
      </c>
      <c r="E28" s="73"/>
      <c r="F28" s="73"/>
      <c r="G28" s="73"/>
    </row>
    <row r="30" spans="2:7" x14ac:dyDescent="0.3">
      <c r="B30" s="12" t="s">
        <v>27</v>
      </c>
      <c r="E30" s="26"/>
    </row>
    <row r="32" spans="2:7" x14ac:dyDescent="0.3">
      <c r="B32" s="12" t="s">
        <v>28</v>
      </c>
      <c r="E32" s="73"/>
      <c r="F32" s="73"/>
      <c r="G32" s="73"/>
    </row>
    <row r="34" spans="1:7" x14ac:dyDescent="0.3">
      <c r="B34" s="12" t="s">
        <v>29</v>
      </c>
      <c r="E34" s="73"/>
      <c r="F34" s="73"/>
      <c r="G34" s="73"/>
    </row>
    <row r="36" spans="1:7" x14ac:dyDescent="0.3">
      <c r="B36" s="12" t="s">
        <v>30</v>
      </c>
      <c r="E36" s="73"/>
      <c r="F36" s="73"/>
      <c r="G36" s="73"/>
    </row>
    <row r="38" spans="1:7" x14ac:dyDescent="0.3">
      <c r="B38" s="12" t="s">
        <v>31</v>
      </c>
      <c r="E38" s="73"/>
      <c r="F38" s="73"/>
      <c r="G38" s="73"/>
    </row>
    <row r="39" spans="1:7" ht="16.2" thickBot="1" x14ac:dyDescent="0.35"/>
    <row r="40" spans="1:7" ht="18.600000000000001" thickBot="1" x14ac:dyDescent="0.35">
      <c r="A40" s="13"/>
      <c r="B40" s="10" t="s">
        <v>32</v>
      </c>
      <c r="C40" s="11" t="s">
        <v>33</v>
      </c>
      <c r="D40" s="11"/>
      <c r="E40" s="11"/>
      <c r="F40" s="8"/>
      <c r="G40" s="9"/>
    </row>
    <row r="42" spans="1:7" x14ac:dyDescent="0.3">
      <c r="B42" s="12" t="s">
        <v>34</v>
      </c>
      <c r="F42" s="26"/>
    </row>
    <row r="44" spans="1:7" x14ac:dyDescent="0.3">
      <c r="B44" s="12" t="s">
        <v>35</v>
      </c>
      <c r="E44" s="73"/>
      <c r="F44" s="73"/>
      <c r="G44" s="73"/>
    </row>
    <row r="45" spans="1:7" x14ac:dyDescent="0.3">
      <c r="B45" s="12"/>
    </row>
    <row r="46" spans="1:7" x14ac:dyDescent="0.3">
      <c r="B46" s="12" t="s">
        <v>36</v>
      </c>
      <c r="E46" s="73"/>
      <c r="F46" s="73"/>
      <c r="G46" s="73"/>
    </row>
    <row r="47" spans="1:7" ht="16.2" thickBot="1" x14ac:dyDescent="0.35">
      <c r="B47" s="12"/>
    </row>
    <row r="48" spans="1:7" ht="18.600000000000001" thickBot="1" x14ac:dyDescent="0.35">
      <c r="B48" s="10" t="s">
        <v>32</v>
      </c>
      <c r="C48" s="11" t="s">
        <v>37</v>
      </c>
      <c r="D48" s="11"/>
      <c r="E48" s="11"/>
      <c r="F48" s="8"/>
      <c r="G48" s="9"/>
    </row>
    <row r="50" spans="1:6" x14ac:dyDescent="0.3">
      <c r="B50" s="3" t="s">
        <v>38</v>
      </c>
    </row>
    <row r="51" spans="1:6" x14ac:dyDescent="0.3">
      <c r="B51" s="3" t="s">
        <v>39</v>
      </c>
    </row>
    <row r="52" spans="1:6" x14ac:dyDescent="0.3">
      <c r="B52" s="3" t="s">
        <v>40</v>
      </c>
    </row>
    <row r="54" spans="1:6" x14ac:dyDescent="0.3">
      <c r="A54" s="12"/>
      <c r="B54" s="3" t="str">
        <f>Tbl_verbeteringswerken[[#Headers],[Investering (euro)]]</f>
        <v>Investering (euro)</v>
      </c>
      <c r="F54" s="15">
        <f>SUM(Tbl_verbeteringswerken[Investering (euro)])</f>
        <v>0</v>
      </c>
    </row>
    <row r="55" spans="1:6" x14ac:dyDescent="0.3">
      <c r="A55" s="12"/>
      <c r="B55" s="3" t="str">
        <f>Tbl_verbeteringswerken[[#Headers],[Besparing CO2/jaar (ton)]]</f>
        <v>Besparing CO2/jaar (ton)</v>
      </c>
      <c r="F55" s="14">
        <f>SUM(Tbl_verbeteringswerken[Besparing CO2/jaar (ton)])</f>
        <v>0</v>
      </c>
    </row>
    <row r="56" spans="1:6" x14ac:dyDescent="0.3">
      <c r="A56" s="12"/>
      <c r="B56" s="3" t="str">
        <f>Tbl_verbeteringswerken[[#Headers],[Besparing kWh/jaar (kWh)*]]</f>
        <v>Besparing kWh/jaar (kWh)*</v>
      </c>
      <c r="F56" s="16">
        <f>SUM(Tbl_verbeteringswerken[Besparing kWh/jaar (kWh)*])</f>
        <v>0</v>
      </c>
    </row>
    <row r="57" spans="1:6" x14ac:dyDescent="0.3">
      <c r="B57" s="3" t="str">
        <f>Tbl_verbeteringswerken[[#Headers],[Besparing energiefactuur (euro)]]</f>
        <v>Besparing energiefactuur (euro)</v>
      </c>
      <c r="F57" s="15">
        <f>SUM(Tbl_verbeteringswerken[Besparing energiefactuur (euro)])</f>
        <v>0</v>
      </c>
    </row>
    <row r="58" spans="1:6" x14ac:dyDescent="0.3">
      <c r="B58" s="3" t="s">
        <v>41</v>
      </c>
      <c r="F58" s="17" t="str">
        <f>IFERROR(F54/F57,"-")</f>
        <v>-</v>
      </c>
    </row>
    <row r="60" spans="1:6" x14ac:dyDescent="0.3">
      <c r="B60" s="12" t="s">
        <v>42</v>
      </c>
      <c r="F60" s="27"/>
    </row>
    <row r="62" spans="1:6" x14ac:dyDescent="0.3">
      <c r="B62" s="12" t="s">
        <v>43</v>
      </c>
      <c r="F62" s="27"/>
    </row>
    <row r="64" spans="1:6" x14ac:dyDescent="0.3">
      <c r="B64" s="12" t="s">
        <v>44</v>
      </c>
      <c r="F64" s="27"/>
    </row>
    <row r="66" spans="2:7" ht="16.2" thickBot="1" x14ac:dyDescent="0.35"/>
    <row r="67" spans="2:7" ht="18.600000000000001" thickBot="1" x14ac:dyDescent="0.35">
      <c r="B67" s="10" t="s">
        <v>45</v>
      </c>
      <c r="C67" s="11" t="s">
        <v>46</v>
      </c>
      <c r="D67" s="11"/>
      <c r="E67" s="11"/>
      <c r="F67" s="8"/>
      <c r="G67" s="9"/>
    </row>
    <row r="69" spans="2:7" x14ac:dyDescent="0.3">
      <c r="B69" s="3" t="s">
        <v>47</v>
      </c>
      <c r="F69" s="19">
        <f>F54</f>
        <v>0</v>
      </c>
    </row>
    <row r="71" spans="2:7" x14ac:dyDescent="0.3">
      <c r="B71" s="18" t="s">
        <v>48</v>
      </c>
      <c r="F71" s="19">
        <f>F69*0.6</f>
        <v>0</v>
      </c>
    </row>
    <row r="73" spans="2:7" x14ac:dyDescent="0.3">
      <c r="B73" s="3" t="s">
        <v>49</v>
      </c>
      <c r="F73" s="19">
        <f>F69-F71</f>
        <v>0</v>
      </c>
    </row>
    <row r="74" spans="2:7" x14ac:dyDescent="0.3">
      <c r="F74" s="15"/>
    </row>
    <row r="75" spans="2:7" x14ac:dyDescent="0.3">
      <c r="B75" s="12" t="s">
        <v>50</v>
      </c>
      <c r="F75" s="28">
        <v>0</v>
      </c>
    </row>
    <row r="77" spans="2:7" x14ac:dyDescent="0.3">
      <c r="B77" s="12" t="s">
        <v>51</v>
      </c>
      <c r="F77" s="28">
        <v>0</v>
      </c>
    </row>
    <row r="79" spans="2:7" x14ac:dyDescent="0.3">
      <c r="B79" s="3" t="s">
        <v>52</v>
      </c>
      <c r="F79" s="15">
        <f>F71+F75+F77</f>
        <v>0</v>
      </c>
    </row>
    <row r="80" spans="2:7" x14ac:dyDescent="0.3">
      <c r="F80" s="15"/>
    </row>
    <row r="81" spans="2:7" x14ac:dyDescent="0.3">
      <c r="B81" s="3" t="s">
        <v>53</v>
      </c>
      <c r="F81" s="22" t="str">
        <f>IFERROR(F79/F69,"")</f>
        <v/>
      </c>
    </row>
    <row r="82" spans="2:7" x14ac:dyDescent="0.3">
      <c r="F82" s="21"/>
    </row>
    <row r="83" spans="2:7" x14ac:dyDescent="0.3">
      <c r="B83" s="20" t="s">
        <v>54</v>
      </c>
    </row>
    <row r="84" spans="2:7" x14ac:dyDescent="0.3">
      <c r="B84" s="20" t="s">
        <v>55</v>
      </c>
    </row>
    <row r="85" spans="2:7" x14ac:dyDescent="0.3">
      <c r="B85" s="20"/>
    </row>
    <row r="86" spans="2:7" x14ac:dyDescent="0.3">
      <c r="B86" s="20"/>
    </row>
    <row r="87" spans="2:7" x14ac:dyDescent="0.3">
      <c r="B87" s="20"/>
    </row>
    <row r="88" spans="2:7" x14ac:dyDescent="0.3">
      <c r="B88" s="20"/>
    </row>
    <row r="89" spans="2:7" x14ac:dyDescent="0.3">
      <c r="B89" s="20"/>
    </row>
    <row r="90" spans="2:7" x14ac:dyDescent="0.3">
      <c r="B90" s="20"/>
    </row>
    <row r="91" spans="2:7" x14ac:dyDescent="0.3">
      <c r="B91" s="20"/>
    </row>
    <row r="92" spans="2:7" ht="16.2" thickBot="1" x14ac:dyDescent="0.35"/>
    <row r="93" spans="2:7" ht="18.600000000000001" thickBot="1" x14ac:dyDescent="0.35">
      <c r="B93" s="10" t="s">
        <v>56</v>
      </c>
      <c r="C93" s="11" t="s">
        <v>57</v>
      </c>
      <c r="D93" s="11"/>
      <c r="E93" s="11"/>
      <c r="F93" s="8"/>
      <c r="G93" s="9"/>
    </row>
    <row r="95" spans="2:7" x14ac:dyDescent="0.3">
      <c r="B95" s="68" t="s">
        <v>58</v>
      </c>
      <c r="C95" s="69"/>
      <c r="D95" s="69"/>
      <c r="E95" s="69"/>
      <c r="F95" s="69"/>
      <c r="G95" s="69"/>
    </row>
    <row r="96" spans="2:7" x14ac:dyDescent="0.3">
      <c r="B96" s="69"/>
      <c r="C96" s="69"/>
      <c r="D96" s="69"/>
      <c r="E96" s="69"/>
      <c r="F96" s="69"/>
      <c r="G96" s="69"/>
    </row>
    <row r="97" spans="1:8" x14ac:dyDescent="0.3">
      <c r="B97" s="69"/>
      <c r="C97" s="69"/>
      <c r="D97" s="69"/>
      <c r="E97" s="69"/>
      <c r="F97" s="69"/>
      <c r="G97" s="69"/>
    </row>
    <row r="99" spans="1:8" x14ac:dyDescent="0.3">
      <c r="B99" s="3" t="s">
        <v>59</v>
      </c>
      <c r="E99" s="70" t="str">
        <f>IF(E20=0,"",E20)</f>
        <v/>
      </c>
      <c r="F99" s="71"/>
      <c r="G99" s="72"/>
    </row>
    <row r="100" spans="1:8" x14ac:dyDescent="0.3">
      <c r="A100" s="24"/>
      <c r="B100" s="24"/>
      <c r="C100" s="24"/>
      <c r="D100" s="24"/>
      <c r="E100" s="24"/>
      <c r="F100" s="24"/>
      <c r="G100" s="24"/>
      <c r="H100" s="24"/>
    </row>
    <row r="101" spans="1:8" x14ac:dyDescent="0.3">
      <c r="A101" s="24"/>
      <c r="B101" s="25"/>
      <c r="C101" s="24"/>
      <c r="D101" s="24"/>
      <c r="E101" s="24"/>
      <c r="F101" s="24"/>
      <c r="G101" s="24"/>
      <c r="H101" s="24"/>
    </row>
    <row r="102" spans="1:8" x14ac:dyDescent="0.3">
      <c r="A102" s="24"/>
      <c r="B102" s="67"/>
      <c r="C102" s="67"/>
      <c r="D102" s="67"/>
      <c r="E102" s="67"/>
      <c r="F102" s="67"/>
      <c r="G102" s="67"/>
      <c r="H102" s="24"/>
    </row>
    <row r="103" spans="1:8" x14ac:dyDescent="0.3">
      <c r="A103" s="24"/>
      <c r="B103" s="67"/>
      <c r="C103" s="67"/>
      <c r="D103" s="67"/>
      <c r="E103" s="67"/>
      <c r="F103" s="67"/>
      <c r="G103" s="67"/>
      <c r="H103" s="24"/>
    </row>
    <row r="104" spans="1:8" x14ac:dyDescent="0.3">
      <c r="A104" s="24"/>
      <c r="B104" s="67"/>
      <c r="C104" s="67"/>
      <c r="D104" s="67"/>
      <c r="E104" s="67"/>
      <c r="F104" s="67"/>
      <c r="G104" s="67"/>
      <c r="H104" s="24"/>
    </row>
    <row r="105" spans="1:8" x14ac:dyDescent="0.3">
      <c r="A105" s="24"/>
      <c r="B105" s="67"/>
      <c r="C105" s="67"/>
      <c r="D105" s="67"/>
      <c r="E105" s="67"/>
      <c r="F105" s="67"/>
      <c r="G105" s="67"/>
      <c r="H105" s="24"/>
    </row>
    <row r="106" spans="1:8" x14ac:dyDescent="0.3">
      <c r="A106" s="24"/>
      <c r="B106" s="67"/>
      <c r="C106" s="67"/>
      <c r="D106" s="67"/>
      <c r="E106" s="67"/>
      <c r="F106" s="67"/>
      <c r="G106" s="67"/>
      <c r="H106" s="24"/>
    </row>
    <row r="107" spans="1:8" x14ac:dyDescent="0.3">
      <c r="A107" s="24"/>
      <c r="B107" s="67"/>
      <c r="C107" s="67"/>
      <c r="D107" s="67"/>
      <c r="E107" s="67"/>
      <c r="F107" s="67"/>
      <c r="G107" s="67"/>
      <c r="H107" s="24"/>
    </row>
    <row r="108" spans="1:8" x14ac:dyDescent="0.3">
      <c r="A108" s="24"/>
      <c r="B108" s="67"/>
      <c r="C108" s="67"/>
      <c r="D108" s="67"/>
      <c r="E108" s="67"/>
      <c r="F108" s="67"/>
      <c r="G108" s="67"/>
      <c r="H108" s="24"/>
    </row>
    <row r="109" spans="1:8" x14ac:dyDescent="0.3">
      <c r="A109" s="24"/>
      <c r="B109" s="67"/>
      <c r="C109" s="67"/>
      <c r="D109" s="67"/>
      <c r="E109" s="67"/>
      <c r="F109" s="67"/>
      <c r="G109" s="67"/>
      <c r="H109" s="24"/>
    </row>
    <row r="110" spans="1:8" x14ac:dyDescent="0.3">
      <c r="A110" s="24"/>
      <c r="B110" s="67"/>
      <c r="C110" s="67"/>
      <c r="D110" s="67"/>
      <c r="E110" s="67"/>
      <c r="F110" s="67"/>
      <c r="G110" s="67"/>
      <c r="H110" s="24"/>
    </row>
    <row r="111" spans="1:8" x14ac:dyDescent="0.3">
      <c r="A111" s="24"/>
      <c r="B111" s="67"/>
      <c r="C111" s="67"/>
      <c r="D111" s="67"/>
      <c r="E111" s="67"/>
      <c r="F111" s="67"/>
      <c r="G111" s="67"/>
      <c r="H111" s="24"/>
    </row>
    <row r="112" spans="1:8" x14ac:dyDescent="0.3">
      <c r="A112" s="24"/>
      <c r="B112" s="67"/>
      <c r="C112" s="67"/>
      <c r="D112" s="67"/>
      <c r="E112" s="67"/>
      <c r="F112" s="67"/>
      <c r="G112" s="67"/>
      <c r="H112" s="24"/>
    </row>
    <row r="113" spans="1:8" x14ac:dyDescent="0.3">
      <c r="A113" s="24"/>
      <c r="B113" s="67"/>
      <c r="C113" s="67"/>
      <c r="D113" s="67"/>
      <c r="E113" s="67"/>
      <c r="F113" s="67"/>
      <c r="G113" s="67"/>
      <c r="H113" s="24"/>
    </row>
    <row r="114" spans="1:8" x14ac:dyDescent="0.3">
      <c r="A114" s="24"/>
      <c r="B114" s="67"/>
      <c r="C114" s="67"/>
      <c r="D114" s="67"/>
      <c r="E114" s="67"/>
      <c r="F114" s="67"/>
      <c r="G114" s="67"/>
      <c r="H114" s="24"/>
    </row>
    <row r="115" spans="1:8" x14ac:dyDescent="0.3">
      <c r="A115" s="24"/>
      <c r="B115" s="67"/>
      <c r="C115" s="67"/>
      <c r="D115" s="67"/>
      <c r="E115" s="67"/>
      <c r="F115" s="67"/>
      <c r="G115" s="67"/>
      <c r="H115" s="24"/>
    </row>
    <row r="116" spans="1:8" x14ac:dyDescent="0.3">
      <c r="A116" s="24"/>
      <c r="B116" s="67"/>
      <c r="C116" s="67"/>
      <c r="D116" s="67"/>
      <c r="E116" s="67"/>
      <c r="F116" s="67"/>
      <c r="G116" s="67"/>
      <c r="H116" s="24"/>
    </row>
    <row r="117" spans="1:8" x14ac:dyDescent="0.3">
      <c r="B117" s="67"/>
      <c r="C117" s="67"/>
      <c r="D117" s="67"/>
      <c r="E117" s="67"/>
      <c r="F117" s="67"/>
      <c r="G117" s="67"/>
    </row>
    <row r="118" spans="1:8" x14ac:dyDescent="0.3">
      <c r="B118" s="67"/>
      <c r="C118" s="67"/>
      <c r="D118" s="67"/>
      <c r="E118" s="67"/>
      <c r="F118" s="67"/>
      <c r="G118" s="67"/>
    </row>
  </sheetData>
  <sheetProtection algorithmName="SHA-512" hashValue="9XBzSuoYhfIp/TLkXEfxKC+tDBSg/axOclesSV6ZyHtlTQeNUdWvz8FcpCMWBBtQ7O55a545LIpQSUoELOoyCg==" saltValue="BWC5TMWcpKFawz7pzVOaww==" spinCount="100000" sheet="1" objects="1" scenarios="1"/>
  <mergeCells count="13">
    <mergeCell ref="E20:G20"/>
    <mergeCell ref="E22:G22"/>
    <mergeCell ref="E24:G24"/>
    <mergeCell ref="E26:G26"/>
    <mergeCell ref="E28:G28"/>
    <mergeCell ref="B95:G97"/>
    <mergeCell ref="E99:G99"/>
    <mergeCell ref="E38:G38"/>
    <mergeCell ref="E32:G32"/>
    <mergeCell ref="E36:G36"/>
    <mergeCell ref="E44:G44"/>
    <mergeCell ref="E46:G46"/>
    <mergeCell ref="E34:G34"/>
  </mergeCells>
  <conditionalFormatting sqref="F79">
    <cfRule type="cellIs" dxfId="3" priority="3" operator="greaterThanOrEqual">
      <formula>$F$69</formula>
    </cfRule>
    <cfRule type="cellIs" dxfId="2" priority="4" operator="lessThan">
      <formula>$F$69</formula>
    </cfRule>
  </conditionalFormatting>
  <conditionalFormatting sqref="F81">
    <cfRule type="cellIs" dxfId="1" priority="1" operator="lessThan">
      <formula>100%</formula>
    </cfRule>
    <cfRule type="cellIs" dxfId="0" priority="2" operator="greaterThanOrEqual">
      <formula>100%</formula>
    </cfRule>
  </conditionalFormatting>
  <dataValidations count="2">
    <dataValidation type="list" allowBlank="1" showInputMessage="1" showErrorMessage="1" sqref="E30 F42" xr:uid="{28612793-D80F-470D-8663-4CADF5CE04E1}">
      <formula1>Tbl_janee</formula1>
    </dataValidation>
    <dataValidation type="list" allowBlank="1" showInputMessage="1" showErrorMessage="1" sqref="E26:G26" xr:uid="{0C1AE10F-F609-4751-BDFB-CEB30EF8006D}">
      <formula1>Tbl_entiteit</formula1>
    </dataValidation>
  </dataValidations>
  <hyperlinks>
    <hyperlink ref="C15" r:id="rId1" xr:uid="{0CE943D5-FAF1-401E-9793-B6631F7A3ECC}"/>
  </hyperlinks>
  <pageMargins left="0.7" right="0.7" top="0.75" bottom="0.75" header="0.3" footer="0.3"/>
  <pageSetup paperSize="9" orientation="portrait" r:id="rId2"/>
  <headerFooter>
    <oddHeader>&amp;C&amp;G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853E-B065-8F4D-AAD1-EF8F319D538F}">
  <dimension ref="B2:K26"/>
  <sheetViews>
    <sheetView topLeftCell="A6" workbookViewId="0">
      <selection activeCell="F25" sqref="F25"/>
    </sheetView>
  </sheetViews>
  <sheetFormatPr defaultColWidth="11.19921875" defaultRowHeight="15.6" x14ac:dyDescent="0.3"/>
  <cols>
    <col min="1" max="1" width="3.69921875" style="3" customWidth="1"/>
    <col min="2" max="2" width="20.19921875" style="5" customWidth="1"/>
    <col min="3" max="3" width="19.3984375" style="5" bestFit="1" customWidth="1"/>
    <col min="4" max="4" width="19.69921875" style="5" bestFit="1" customWidth="1"/>
    <col min="5" max="5" width="10.8984375" style="5" customWidth="1"/>
    <col min="6" max="6" width="22.19921875" style="5" customWidth="1"/>
    <col min="7" max="7" width="19.8984375" style="5" customWidth="1"/>
    <col min="8" max="8" width="18" style="5" customWidth="1"/>
    <col min="9" max="9" width="21.69921875" style="5" customWidth="1"/>
    <col min="10" max="10" width="13.3984375" style="3" customWidth="1"/>
    <col min="11" max="11" width="14.69921875" style="3" customWidth="1"/>
    <col min="12" max="16384" width="11.19921875" style="3"/>
  </cols>
  <sheetData>
    <row r="2" spans="2:11" ht="19.2" customHeight="1" x14ac:dyDescent="0.3">
      <c r="B2" s="74" t="s">
        <v>60</v>
      </c>
      <c r="C2" s="74"/>
      <c r="D2" s="74"/>
      <c r="E2" s="74"/>
      <c r="F2" s="74"/>
      <c r="G2" s="74"/>
      <c r="H2" s="74"/>
      <c r="I2" s="74"/>
    </row>
    <row r="3" spans="2:11" x14ac:dyDescent="0.3">
      <c r="B3" s="4" t="s">
        <v>61</v>
      </c>
    </row>
    <row r="4" spans="2:11" x14ac:dyDescent="0.3">
      <c r="B4" s="4" t="s">
        <v>62</v>
      </c>
    </row>
    <row r="5" spans="2:11" ht="30" customHeight="1" thickBot="1" x14ac:dyDescent="0.35">
      <c r="B5" s="2" t="s">
        <v>63</v>
      </c>
      <c r="C5" s="2" t="s">
        <v>64</v>
      </c>
      <c r="D5" s="2" t="s">
        <v>65</v>
      </c>
      <c r="E5" s="41" t="s">
        <v>66</v>
      </c>
      <c r="F5" s="41" t="s">
        <v>67</v>
      </c>
      <c r="G5" s="41" t="s">
        <v>68</v>
      </c>
      <c r="H5" s="41" t="s">
        <v>69</v>
      </c>
      <c r="I5" s="41" t="s">
        <v>70</v>
      </c>
      <c r="J5" s="41" t="s">
        <v>71</v>
      </c>
      <c r="K5" s="41" t="s">
        <v>72</v>
      </c>
    </row>
    <row r="6" spans="2:11" x14ac:dyDescent="0.3">
      <c r="B6" s="57"/>
      <c r="C6" s="57"/>
      <c r="D6" s="58"/>
      <c r="E6" s="42" t="str">
        <f>IFERROR(INDEX(Tabel2[Eenheid],MATCH(Tbl_verbeteringswerken[[#This Row],[Brandstof]],Tabel2[Brandstof],0)),"")</f>
        <v/>
      </c>
      <c r="F6" s="45"/>
      <c r="G6" s="46"/>
      <c r="H6" s="47"/>
      <c r="I6" s="45"/>
      <c r="J6" s="48"/>
      <c r="K6" s="48"/>
    </row>
    <row r="7" spans="2:11" x14ac:dyDescent="0.3">
      <c r="B7" s="57"/>
      <c r="C7" s="57"/>
      <c r="D7" s="59"/>
      <c r="E7" s="43" t="str">
        <f>IFERROR(INDEX(Tabel2[Eenheid],MATCH(Tbl_verbeteringswerken[[#This Row],[Brandstof]],Tabel2[Brandstof],0)),"")</f>
        <v/>
      </c>
      <c r="F7" s="49"/>
      <c r="G7" s="50"/>
      <c r="H7" s="51"/>
      <c r="I7" s="49"/>
      <c r="J7" s="52"/>
      <c r="K7" s="52"/>
    </row>
    <row r="8" spans="2:11" x14ac:dyDescent="0.3">
      <c r="B8" s="57"/>
      <c r="C8" s="57"/>
      <c r="D8" s="59"/>
      <c r="E8" s="43" t="str">
        <f>IFERROR(INDEX(Tabel2[Eenheid],MATCH(Tbl_verbeteringswerken[[#This Row],[Brandstof]],Tabel2[Brandstof],0)),"")</f>
        <v/>
      </c>
      <c r="F8" s="49"/>
      <c r="G8" s="50"/>
      <c r="H8" s="51"/>
      <c r="I8" s="49"/>
      <c r="J8" s="52"/>
      <c r="K8" s="52"/>
    </row>
    <row r="9" spans="2:11" x14ac:dyDescent="0.3">
      <c r="B9" s="57"/>
      <c r="C9" s="57"/>
      <c r="D9" s="59"/>
      <c r="E9" s="43" t="str">
        <f>IFERROR(INDEX(Tabel2[Eenheid],MATCH(Tbl_verbeteringswerken[[#This Row],[Brandstof]],Tabel2[Brandstof],0)),"")</f>
        <v/>
      </c>
      <c r="F9" s="49"/>
      <c r="G9" s="50"/>
      <c r="H9" s="51"/>
      <c r="I9" s="49"/>
      <c r="J9" s="52"/>
      <c r="K9" s="52"/>
    </row>
    <row r="10" spans="2:11" x14ac:dyDescent="0.3">
      <c r="B10" s="57"/>
      <c r="C10" s="57"/>
      <c r="D10" s="59"/>
      <c r="E10" s="43" t="str">
        <f>IFERROR(INDEX(Tabel2[Eenheid],MATCH(Tbl_verbeteringswerken[[#This Row],[Brandstof]],Tabel2[Brandstof],0)),"")</f>
        <v/>
      </c>
      <c r="F10" s="49"/>
      <c r="G10" s="50"/>
      <c r="H10" s="51"/>
      <c r="I10" s="49"/>
      <c r="J10" s="52"/>
      <c r="K10" s="52"/>
    </row>
    <row r="11" spans="2:11" x14ac:dyDescent="0.3">
      <c r="B11" s="57"/>
      <c r="C11" s="57"/>
      <c r="D11" s="59"/>
      <c r="E11" s="43" t="str">
        <f>IFERROR(INDEX(Tabel2[Eenheid],MATCH(Tbl_verbeteringswerken[[#This Row],[Brandstof]],Tabel2[Brandstof],0)),"")</f>
        <v/>
      </c>
      <c r="F11" s="49"/>
      <c r="G11" s="50"/>
      <c r="H11" s="51"/>
      <c r="I11" s="49"/>
      <c r="J11" s="52"/>
      <c r="K11" s="52"/>
    </row>
    <row r="12" spans="2:11" x14ac:dyDescent="0.3">
      <c r="B12" s="57"/>
      <c r="C12" s="57"/>
      <c r="D12" s="59"/>
      <c r="E12" s="43" t="str">
        <f>IFERROR(INDEX(Tabel2[Eenheid],MATCH(Tbl_verbeteringswerken[[#This Row],[Brandstof]],Tabel2[Brandstof],0)),"")</f>
        <v/>
      </c>
      <c r="F12" s="49"/>
      <c r="G12" s="50"/>
      <c r="H12" s="51"/>
      <c r="I12" s="49"/>
      <c r="J12" s="52"/>
      <c r="K12" s="52"/>
    </row>
    <row r="13" spans="2:11" x14ac:dyDescent="0.3">
      <c r="B13" s="57"/>
      <c r="C13" s="57"/>
      <c r="D13" s="59"/>
      <c r="E13" s="43" t="str">
        <f>IFERROR(INDEX(Tabel2[Eenheid],MATCH(Tbl_verbeteringswerken[[#This Row],[Brandstof]],Tabel2[Brandstof],0)),"")</f>
        <v/>
      </c>
      <c r="F13" s="49"/>
      <c r="G13" s="50"/>
      <c r="H13" s="51"/>
      <c r="I13" s="49"/>
      <c r="J13" s="52"/>
      <c r="K13" s="52"/>
    </row>
    <row r="14" spans="2:11" x14ac:dyDescent="0.3">
      <c r="B14" s="57"/>
      <c r="C14" s="57"/>
      <c r="D14" s="59"/>
      <c r="E14" s="43" t="str">
        <f>IFERROR(INDEX(Tabel2[Eenheid],MATCH(Tbl_verbeteringswerken[[#This Row],[Brandstof]],Tabel2[Brandstof],0)),"")</f>
        <v/>
      </c>
      <c r="F14" s="49"/>
      <c r="G14" s="50"/>
      <c r="H14" s="51"/>
      <c r="I14" s="49"/>
      <c r="J14" s="52"/>
      <c r="K14" s="52"/>
    </row>
    <row r="15" spans="2:11" x14ac:dyDescent="0.3">
      <c r="B15" s="57"/>
      <c r="C15" s="57"/>
      <c r="D15" s="59"/>
      <c r="E15" s="43" t="str">
        <f>IFERROR(INDEX(Tabel2[Eenheid],MATCH(Tbl_verbeteringswerken[[#This Row],[Brandstof]],Tabel2[Brandstof],0)),"")</f>
        <v/>
      </c>
      <c r="F15" s="49"/>
      <c r="G15" s="50"/>
      <c r="H15" s="51"/>
      <c r="I15" s="49"/>
      <c r="J15" s="52"/>
      <c r="K15" s="52"/>
    </row>
    <row r="16" spans="2:11" x14ac:dyDescent="0.3">
      <c r="B16" s="57"/>
      <c r="C16" s="57"/>
      <c r="D16" s="59"/>
      <c r="E16" s="43" t="str">
        <f>IFERROR(INDEX(Tabel2[Eenheid],MATCH(Tbl_verbeteringswerken[[#This Row],[Brandstof]],Tabel2[Brandstof],0)),"")</f>
        <v/>
      </c>
      <c r="F16" s="49"/>
      <c r="G16" s="50"/>
      <c r="H16" s="51"/>
      <c r="I16" s="49"/>
      <c r="J16" s="52"/>
      <c r="K16" s="52"/>
    </row>
    <row r="17" spans="2:11" x14ac:dyDescent="0.3">
      <c r="B17" s="57"/>
      <c r="C17" s="60"/>
      <c r="D17" s="61"/>
      <c r="E17" s="44" t="str">
        <f>IFERROR(INDEX(Tabel2[Eenheid],MATCH(Tbl_verbeteringswerken[[#This Row],[Brandstof]],Tabel2[Brandstof],0)),"")</f>
        <v/>
      </c>
      <c r="F17" s="53"/>
      <c r="G17" s="54"/>
      <c r="H17" s="55"/>
      <c r="I17" s="53"/>
      <c r="J17" s="56"/>
      <c r="K17" s="56"/>
    </row>
    <row r="19" spans="2:11" x14ac:dyDescent="0.3">
      <c r="B19" s="31" t="s">
        <v>73</v>
      </c>
    </row>
    <row r="20" spans="2:11" ht="31.2" x14ac:dyDescent="0.3">
      <c r="B20" s="62" t="s">
        <v>64</v>
      </c>
      <c r="C20" s="63" t="s">
        <v>74</v>
      </c>
      <c r="D20" s="64" t="s">
        <v>75</v>
      </c>
      <c r="I20" s="3"/>
    </row>
    <row r="21" spans="2:11" x14ac:dyDescent="0.3">
      <c r="B21" s="31" t="s">
        <v>76</v>
      </c>
      <c r="C21" s="5" t="s">
        <v>77</v>
      </c>
      <c r="D21" s="65">
        <v>2.6676E-4</v>
      </c>
      <c r="I21" s="3"/>
    </row>
    <row r="22" spans="2:11" x14ac:dyDescent="0.3">
      <c r="B22" s="31" t="s">
        <v>78</v>
      </c>
      <c r="C22" s="5" t="s">
        <v>79</v>
      </c>
      <c r="D22" s="66">
        <v>2.0196E-4</v>
      </c>
      <c r="I22" s="3"/>
    </row>
    <row r="23" spans="2:11" x14ac:dyDescent="0.3">
      <c r="B23" s="31" t="s">
        <v>80</v>
      </c>
      <c r="C23" s="5" t="s">
        <v>81</v>
      </c>
      <c r="D23" s="65">
        <v>2.0196E-4</v>
      </c>
      <c r="I23" s="3"/>
    </row>
    <row r="24" spans="2:11" x14ac:dyDescent="0.3">
      <c r="B24" s="31" t="s">
        <v>82</v>
      </c>
      <c r="C24" s="5" t="s">
        <v>83</v>
      </c>
      <c r="D24" s="65">
        <v>2.2703999999999999E-4</v>
      </c>
      <c r="I24" s="3"/>
    </row>
    <row r="25" spans="2:11" x14ac:dyDescent="0.3">
      <c r="B25" s="31" t="s">
        <v>84</v>
      </c>
      <c r="C25" s="5" t="s">
        <v>85</v>
      </c>
      <c r="D25" s="65">
        <v>2.2703999999999999E-4</v>
      </c>
      <c r="I25" s="3"/>
    </row>
    <row r="26" spans="2:11" x14ac:dyDescent="0.3">
      <c r="B26" s="31" t="s">
        <v>86</v>
      </c>
      <c r="C26" s="5" t="s">
        <v>87</v>
      </c>
      <c r="D26" s="65">
        <v>2.2703999999999999E-4</v>
      </c>
      <c r="I26" s="3"/>
    </row>
  </sheetData>
  <mergeCells count="1">
    <mergeCell ref="B2:I2"/>
  </mergeCells>
  <dataValidations count="1">
    <dataValidation type="list" allowBlank="1" showInputMessage="1" showErrorMessage="1" sqref="B6:B17" xr:uid="{EF53F819-49EA-46DF-B4D7-1DAF9577AFEC}">
      <formula1>Tbl_ingrepen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F61625-410E-4892-98E2-9D2142C773D9}">
          <x14:formula1>
            <xm:f>Blad1!$N$6:$N$11</xm:f>
          </x14:formula1>
          <xm:sqref>C6:C17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A2C3-7CE5-4FF0-82F3-91A646589D1D}">
  <dimension ref="C4:P18"/>
  <sheetViews>
    <sheetView workbookViewId="0">
      <selection activeCell="C1" sqref="C1"/>
    </sheetView>
  </sheetViews>
  <sheetFormatPr defaultRowHeight="15.6" x14ac:dyDescent="0.3"/>
  <cols>
    <col min="3" max="3" width="11.19921875" bestFit="1" customWidth="1"/>
    <col min="6" max="6" width="9" customWidth="1"/>
    <col min="9" max="9" width="9" customWidth="1"/>
    <col min="14" max="14" width="15.69921875" bestFit="1" customWidth="1"/>
    <col min="15" max="15" width="9.3984375" customWidth="1"/>
    <col min="16" max="16" width="11.19921875" customWidth="1"/>
  </cols>
  <sheetData>
    <row r="4" spans="3:16" ht="16.2" thickBot="1" x14ac:dyDescent="0.35">
      <c r="C4" s="7" t="s">
        <v>63</v>
      </c>
    </row>
    <row r="5" spans="3:16" x14ac:dyDescent="0.3">
      <c r="C5" s="6" t="s">
        <v>88</v>
      </c>
      <c r="F5" t="s">
        <v>89</v>
      </c>
      <c r="I5" t="s">
        <v>89</v>
      </c>
      <c r="N5" t="s">
        <v>64</v>
      </c>
      <c r="O5" t="s">
        <v>90</v>
      </c>
      <c r="P5" t="s">
        <v>91</v>
      </c>
    </row>
    <row r="6" spans="3:16" x14ac:dyDescent="0.3">
      <c r="C6" s="29" t="s">
        <v>92</v>
      </c>
      <c r="F6" t="s">
        <v>93</v>
      </c>
      <c r="I6" t="s">
        <v>94</v>
      </c>
      <c r="N6" t="s">
        <v>76</v>
      </c>
      <c r="O6" t="s">
        <v>95</v>
      </c>
      <c r="P6">
        <v>10.15</v>
      </c>
    </row>
    <row r="7" spans="3:16" x14ac:dyDescent="0.3">
      <c r="C7" s="29" t="s">
        <v>96</v>
      </c>
      <c r="F7" t="s">
        <v>97</v>
      </c>
      <c r="I7" t="s">
        <v>98</v>
      </c>
      <c r="N7" t="s">
        <v>99</v>
      </c>
      <c r="O7" t="s">
        <v>100</v>
      </c>
      <c r="P7">
        <v>11.51</v>
      </c>
    </row>
    <row r="8" spans="3:16" ht="28.8" x14ac:dyDescent="0.3">
      <c r="C8" s="29" t="s">
        <v>101</v>
      </c>
      <c r="I8" t="s">
        <v>102</v>
      </c>
      <c r="N8" t="s">
        <v>103</v>
      </c>
      <c r="O8" t="s">
        <v>100</v>
      </c>
      <c r="P8">
        <v>10.26</v>
      </c>
    </row>
    <row r="9" spans="3:16" ht="28.8" x14ac:dyDescent="0.3">
      <c r="C9" s="29" t="s">
        <v>104</v>
      </c>
      <c r="I9" t="s">
        <v>105</v>
      </c>
      <c r="N9" t="s">
        <v>82</v>
      </c>
      <c r="O9" t="s">
        <v>95</v>
      </c>
      <c r="P9">
        <v>7.62</v>
      </c>
    </row>
    <row r="10" spans="3:16" ht="28.8" x14ac:dyDescent="0.3">
      <c r="C10" s="29" t="s">
        <v>106</v>
      </c>
      <c r="I10" t="s">
        <v>107</v>
      </c>
      <c r="N10" t="s">
        <v>84</v>
      </c>
      <c r="O10" t="s">
        <v>95</v>
      </c>
      <c r="P10">
        <v>6.7</v>
      </c>
    </row>
    <row r="11" spans="3:16" ht="43.2" x14ac:dyDescent="0.3">
      <c r="C11" s="29" t="s">
        <v>108</v>
      </c>
      <c r="I11" t="s">
        <v>109</v>
      </c>
      <c r="N11" t="s">
        <v>86</v>
      </c>
      <c r="O11" t="s">
        <v>95</v>
      </c>
      <c r="P11">
        <v>7.1</v>
      </c>
    </row>
    <row r="12" spans="3:16" ht="43.2" x14ac:dyDescent="0.3">
      <c r="C12" s="29" t="s">
        <v>110</v>
      </c>
      <c r="I12" t="s">
        <v>111</v>
      </c>
    </row>
    <row r="13" spans="3:16" x14ac:dyDescent="0.3">
      <c r="C13" s="29" t="s">
        <v>112</v>
      </c>
    </row>
    <row r="14" spans="3:16" ht="28.8" x14ac:dyDescent="0.3">
      <c r="C14" s="29" t="s">
        <v>113</v>
      </c>
    </row>
    <row r="15" spans="3:16" ht="43.2" x14ac:dyDescent="0.3">
      <c r="C15" s="29" t="s">
        <v>114</v>
      </c>
    </row>
    <row r="16" spans="3:16" ht="57.6" x14ac:dyDescent="0.3">
      <c r="C16" s="30" t="s">
        <v>115</v>
      </c>
    </row>
    <row r="17" spans="3:3" ht="28.8" x14ac:dyDescent="0.3">
      <c r="C17" s="76" t="s">
        <v>131</v>
      </c>
    </row>
    <row r="18" spans="3:3" x14ac:dyDescent="0.3">
      <c r="C18" s="76" t="s">
        <v>132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C21B-84D9-D549-A270-05C046CAE27B}">
  <dimension ref="B2:D15"/>
  <sheetViews>
    <sheetView workbookViewId="0">
      <selection activeCell="F12" sqref="F12"/>
    </sheetView>
  </sheetViews>
  <sheetFormatPr defaultColWidth="11.19921875" defaultRowHeight="15.6" x14ac:dyDescent="0.3"/>
  <cols>
    <col min="1" max="1" width="3.69921875" customWidth="1"/>
    <col min="2" max="2" width="12.69921875" customWidth="1"/>
    <col min="3" max="3" width="17.69921875" customWidth="1"/>
    <col min="4" max="4" width="62.19921875" customWidth="1"/>
  </cols>
  <sheetData>
    <row r="2" spans="2:4" ht="18" x14ac:dyDescent="0.3">
      <c r="B2" s="75" t="s">
        <v>116</v>
      </c>
      <c r="C2" s="75"/>
      <c r="D2" s="75"/>
    </row>
    <row r="3" spans="2:4" ht="22.2" customHeight="1" x14ac:dyDescent="0.3">
      <c r="B3" s="32" t="s">
        <v>63</v>
      </c>
      <c r="C3" s="33" t="s">
        <v>117</v>
      </c>
      <c r="D3" s="34" t="s">
        <v>118</v>
      </c>
    </row>
    <row r="4" spans="2:4" ht="45" customHeight="1" x14ac:dyDescent="0.3">
      <c r="B4" s="35" t="s">
        <v>88</v>
      </c>
      <c r="C4" s="1" t="s">
        <v>119</v>
      </c>
      <c r="D4" s="36" t="s">
        <v>120</v>
      </c>
    </row>
    <row r="5" spans="2:4" ht="45" customHeight="1" x14ac:dyDescent="0.3">
      <c r="B5" s="35" t="s">
        <v>92</v>
      </c>
      <c r="C5" s="1"/>
      <c r="D5" s="36" t="s">
        <v>121</v>
      </c>
    </row>
    <row r="6" spans="2:4" ht="45" customHeight="1" x14ac:dyDescent="0.3">
      <c r="B6" s="35" t="s">
        <v>96</v>
      </c>
      <c r="C6" s="1" t="s">
        <v>119</v>
      </c>
      <c r="D6" s="36" t="s">
        <v>122</v>
      </c>
    </row>
    <row r="7" spans="2:4" ht="45" customHeight="1" x14ac:dyDescent="0.3">
      <c r="B7" s="35" t="s">
        <v>101</v>
      </c>
      <c r="C7" s="1" t="s">
        <v>119</v>
      </c>
      <c r="D7" s="36" t="s">
        <v>123</v>
      </c>
    </row>
    <row r="8" spans="2:4" ht="45" customHeight="1" x14ac:dyDescent="0.3">
      <c r="B8" s="35" t="s">
        <v>104</v>
      </c>
      <c r="C8" s="1"/>
      <c r="D8" s="36" t="s">
        <v>124</v>
      </c>
    </row>
    <row r="9" spans="2:4" ht="45" customHeight="1" x14ac:dyDescent="0.3">
      <c r="B9" s="35" t="s">
        <v>106</v>
      </c>
      <c r="C9" s="1" t="s">
        <v>119</v>
      </c>
      <c r="D9" s="36" t="s">
        <v>125</v>
      </c>
    </row>
    <row r="10" spans="2:4" ht="45" customHeight="1" x14ac:dyDescent="0.3">
      <c r="B10" s="35" t="s">
        <v>108</v>
      </c>
      <c r="C10" s="1" t="s">
        <v>119</v>
      </c>
      <c r="D10" s="36" t="s">
        <v>126</v>
      </c>
    </row>
    <row r="11" spans="2:4" ht="45" customHeight="1" x14ac:dyDescent="0.3">
      <c r="B11" s="35" t="s">
        <v>110</v>
      </c>
      <c r="C11" s="1"/>
      <c r="D11" s="36" t="s">
        <v>127</v>
      </c>
    </row>
    <row r="12" spans="2:4" ht="45" customHeight="1" x14ac:dyDescent="0.3">
      <c r="B12" s="35" t="s">
        <v>112</v>
      </c>
      <c r="C12" s="1" t="s">
        <v>128</v>
      </c>
      <c r="D12" s="36" t="s">
        <v>129</v>
      </c>
    </row>
    <row r="13" spans="2:4" ht="45" customHeight="1" x14ac:dyDescent="0.3">
      <c r="B13" s="35" t="s">
        <v>113</v>
      </c>
      <c r="C13" s="37"/>
      <c r="D13" s="36" t="s">
        <v>130</v>
      </c>
    </row>
    <row r="14" spans="2:4" ht="45" customHeight="1" x14ac:dyDescent="0.3">
      <c r="B14" s="35" t="s">
        <v>114</v>
      </c>
      <c r="C14" s="37"/>
      <c r="D14" s="36" t="s">
        <v>130</v>
      </c>
    </row>
    <row r="15" spans="2:4" ht="45" customHeight="1" x14ac:dyDescent="0.3">
      <c r="B15" s="38" t="s">
        <v>115</v>
      </c>
      <c r="C15" s="39"/>
      <c r="D15" s="40" t="s">
        <v>130</v>
      </c>
    </row>
  </sheetData>
  <mergeCells count="1">
    <mergeCell ref="B2:D2"/>
  </mergeCells>
  <hyperlinks>
    <hyperlink ref="C4" r:id="rId1" location="/" xr:uid="{9B244FD4-972A-DD48-967C-902E16BA1DCC}"/>
    <hyperlink ref="C6" r:id="rId2" location="/" xr:uid="{5650AAE3-8058-8D44-A670-CC7AB1834EA6}"/>
    <hyperlink ref="C7" r:id="rId3" location="/" xr:uid="{6CCF8175-BD5C-CE40-BC4D-8DD4BC56A54E}"/>
    <hyperlink ref="C9" r:id="rId4" location="/" xr:uid="{D931275C-9380-8D41-A77C-02E075A132C4}"/>
    <hyperlink ref="C10" r:id="rId5" location="/" xr:uid="{D79F613A-B088-B04B-9099-6B936CF5D107}"/>
    <hyperlink ref="C12" r:id="rId6" xr:uid="{A7E1C7BC-0E53-EA43-B3CB-EB0776F0786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03c5e0-13e8-48db-8e4c-8fbbd2df32ae">
      <Terms xmlns="http://schemas.microsoft.com/office/infopath/2007/PartnerControls"/>
    </lcf76f155ced4ddcb4097134ff3c332f>
    <TaxCatchAll xmlns="7d2fc749-0eda-4419-92e9-4ee977855547" xsi:nil="true"/>
    <Omschrijving xmlns="7d2fc749-0eda-4419-92e9-4ee9778555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DC01280E6BE4C92544C7DAB588A1B" ma:contentTypeVersion="15" ma:contentTypeDescription="Create a new document." ma:contentTypeScope="" ma:versionID="328e3e6ebfee16cc4c403d83df6b3258">
  <xsd:schema xmlns:xsd="http://www.w3.org/2001/XMLSchema" xmlns:xs="http://www.w3.org/2001/XMLSchema" xmlns:p="http://schemas.microsoft.com/office/2006/metadata/properties" xmlns:ns2="6103c5e0-13e8-48db-8e4c-8fbbd2df32ae" xmlns:ns3="7d2fc749-0eda-4419-92e9-4ee977855547" targetNamespace="http://schemas.microsoft.com/office/2006/metadata/properties" ma:root="true" ma:fieldsID="56f271f9e3d99340f74f84cbed864d15" ns2:_="" ns3:_="">
    <xsd:import namespace="6103c5e0-13e8-48db-8e4c-8fbbd2df32ae"/>
    <xsd:import namespace="7d2fc749-0eda-4419-92e9-4ee9778555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Omschrijving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c5e0-13e8-48db-8e4c-8fbbd2df3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062061a-ec8d-4ae3-b9d7-d8a12261aa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fc749-0eda-4419-92e9-4ee977855547" elementFormDefault="qualified">
    <xsd:import namespace="http://schemas.microsoft.com/office/2006/documentManagement/types"/>
    <xsd:import namespace="http://schemas.microsoft.com/office/infopath/2007/PartnerControls"/>
    <xsd:element name="Omschrijving" ma:index="14" nillable="true" ma:displayName="Omschrijving" ma:internalName="Omschrijving">
      <xsd:simpleType>
        <xsd:restriction base="dms:Text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afe7ce1-1bfc-45c6-9a2f-b36c953c9de7}" ma:internalName="TaxCatchAll" ma:showField="CatchAllData" ma:web="7d2fc749-0eda-4419-92e9-4ee9778555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11384-CF1D-4FC1-9E51-035651915E54}">
  <ds:schemaRefs>
    <ds:schemaRef ds:uri="http://schemas.microsoft.com/office/2006/documentManagement/types"/>
    <ds:schemaRef ds:uri="http://purl.org/dc/terms/"/>
    <ds:schemaRef ds:uri="6103c5e0-13e8-48db-8e4c-8fbbd2df32ae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d2fc749-0eda-4419-92e9-4ee97785554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4F59B9-61C2-4910-B119-28A423A10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03c5e0-13e8-48db-8e4c-8fbbd2df32ae"/>
    <ds:schemaRef ds:uri="7d2fc749-0eda-4419-92e9-4ee977855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4E1798-CC24-4AFA-8A9F-D94638C5F5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1.Aanvraag</vt:lpstr>
      <vt:lpstr>2.Overzicht_maatregelen</vt:lpstr>
      <vt:lpstr>Blad1</vt:lpstr>
      <vt:lpstr>Calculator - Fluvius</vt:lpstr>
      <vt:lpstr>Tbl_entiteit</vt:lpstr>
      <vt:lpstr>Tbl_ingrepen</vt:lpstr>
      <vt:lpstr>Tbl_janee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Wim Aerts</dc:creator>
  <cp:keywords/>
  <dc:description/>
  <cp:lastModifiedBy>Meert Sven</cp:lastModifiedBy>
  <cp:revision/>
  <dcterms:created xsi:type="dcterms:W3CDTF">2023-06-27T11:11:26Z</dcterms:created>
  <dcterms:modified xsi:type="dcterms:W3CDTF">2023-09-11T11:27:54Z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0x010100AD2DC01280E6BE4C92544C7DAB588A1B</vt:lpwstr>
  </property>
  <property fmtid="{D5CDD505-2E9C-101B-9397-08002B2CF9AE}" pid="3" name="MediaServiceImageTags">
    <vt:lpwstr/>
  </property>
</Properties>
</file>